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ОБЩА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3" i="1"/>
  <c r="O12" i="1" s="1"/>
  <c r="O14" i="1"/>
  <c r="O15" i="1"/>
  <c r="O16" i="1"/>
  <c r="N8" i="1"/>
  <c r="N9" i="1"/>
  <c r="N10" i="1"/>
  <c r="N11" i="1"/>
  <c r="N13" i="1"/>
  <c r="N14" i="1"/>
  <c r="N15" i="1"/>
  <c r="N16" i="1"/>
  <c r="G16" i="1"/>
  <c r="F16" i="1"/>
  <c r="K14" i="1"/>
  <c r="G14" i="1"/>
  <c r="C14" i="1"/>
  <c r="B14" i="1"/>
  <c r="M12" i="1"/>
  <c r="J12" i="1"/>
  <c r="I12" i="1"/>
  <c r="E12" i="1"/>
  <c r="C12" i="1"/>
  <c r="B12" i="1"/>
  <c r="K11" i="1"/>
  <c r="G11" i="1"/>
  <c r="K10" i="1"/>
  <c r="G10" i="1"/>
  <c r="F10" i="1"/>
  <c r="F7" i="1" s="1"/>
  <c r="C10" i="1"/>
  <c r="B10" i="1"/>
  <c r="K9" i="1"/>
  <c r="C9" i="1"/>
  <c r="C7" i="1" s="1"/>
  <c r="M7" i="1"/>
  <c r="J7" i="1"/>
  <c r="I7" i="1"/>
  <c r="E7" i="1"/>
  <c r="K12" i="1" l="1"/>
  <c r="N12" i="1"/>
  <c r="J6" i="1"/>
  <c r="N6" i="1" s="1"/>
  <c r="O7" i="1"/>
  <c r="N7" i="1"/>
  <c r="G12" i="1"/>
  <c r="G7" i="1"/>
  <c r="G6" i="1" s="1"/>
  <c r="M6" i="1"/>
  <c r="C6" i="1"/>
  <c r="K7" i="1"/>
  <c r="K6" i="1" s="1"/>
  <c r="I6" i="1"/>
  <c r="E6" i="1"/>
  <c r="B7" i="1"/>
  <c r="B6" i="1" s="1"/>
  <c r="F12" i="1"/>
  <c r="F6" i="1" s="1"/>
  <c r="O6" i="1" l="1"/>
</calcChain>
</file>

<file path=xl/sharedStrings.xml><?xml version="1.0" encoding="utf-8"?>
<sst xmlns="http://schemas.openxmlformats.org/spreadsheetml/2006/main" count="30" uniqueCount="18">
  <si>
    <t>Показатели</t>
  </si>
  <si>
    <t xml:space="preserve">январь </t>
  </si>
  <si>
    <t xml:space="preserve">февраль </t>
  </si>
  <si>
    <t>март</t>
  </si>
  <si>
    <t>итого расчетная величина Gt за 2021  год</t>
  </si>
  <si>
    <t>Итого экосбор за 2021 год (руб.)</t>
  </si>
  <si>
    <t>Расчетная величина (GT)</t>
  </si>
  <si>
    <t>Расчетная вел. по счету (GT) (экосбор/ставку)</t>
  </si>
  <si>
    <t>Действующая ставка в руб./GT</t>
  </si>
  <si>
    <t>экосбор</t>
  </si>
  <si>
    <t>Итого по экологическому сбору</t>
  </si>
  <si>
    <t>Загранплавание</t>
  </si>
  <si>
    <t>Все суда, кроме накатных, наплавных, контейнеровозов и наливных</t>
  </si>
  <si>
    <t>Контейнеровозы</t>
  </si>
  <si>
    <t>Накатные, наплавные и пассажирские суда</t>
  </si>
  <si>
    <t>Наливные суда</t>
  </si>
  <si>
    <t>Каботажное плавание</t>
  </si>
  <si>
    <t>АНАЛИЗ ОБЪЕМОВ ОТ ЭКОЛОГИЧЕСКОГО СБОРА, ВЗИМАЕМОГО ООО "ПОЛЕКС-ЭКО", ЗА 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</si>
</sst>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vertical="center" wrapText="1"/>
    </xf>
    <xf numFmtId="1" fontId="1" fillId="4" borderId="10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 vertical="center"/>
    </xf>
    <xf numFmtId="4" fontId="0" fillId="4" borderId="6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1" fillId="6" borderId="9" xfId="0" applyNumberFormat="1" applyFont="1" applyFill="1" applyBorder="1" applyAlignment="1">
      <alignment vertical="top" wrapText="1"/>
    </xf>
    <xf numFmtId="1" fontId="1" fillId="6" borderId="10" xfId="0" applyNumberFormat="1" applyFont="1" applyFill="1" applyBorder="1" applyAlignment="1">
      <alignment horizontal="right" vertical="top"/>
    </xf>
    <xf numFmtId="1" fontId="0" fillId="6" borderId="6" xfId="0" applyNumberFormat="1" applyFont="1" applyFill="1" applyBorder="1" applyAlignment="1">
      <alignment horizontal="center" vertical="top"/>
    </xf>
    <xf numFmtId="4" fontId="0" fillId="6" borderId="11" xfId="0" applyNumberFormat="1" applyFont="1" applyFill="1" applyBorder="1" applyAlignment="1">
      <alignment horizontal="center" vertical="top"/>
    </xf>
    <xf numFmtId="4" fontId="0" fillId="6" borderId="7" xfId="0" applyNumberFormat="1" applyFont="1" applyFill="1" applyBorder="1" applyAlignment="1">
      <alignment horizontal="center" vertical="top"/>
    </xf>
    <xf numFmtId="1" fontId="0" fillId="6" borderId="10" xfId="0" applyNumberFormat="1" applyFont="1" applyFill="1" applyBorder="1" applyAlignment="1">
      <alignment horizontal="center" vertical="top"/>
    </xf>
    <xf numFmtId="3" fontId="0" fillId="6" borderId="10" xfId="0" applyNumberFormat="1" applyFont="1" applyFill="1" applyBorder="1" applyAlignment="1">
      <alignment horizontal="center" vertical="top"/>
    </xf>
    <xf numFmtId="4" fontId="0" fillId="6" borderId="6" xfId="0" applyNumberFormat="1" applyFont="1" applyFill="1" applyBorder="1" applyAlignment="1">
      <alignment horizontal="center" vertical="top"/>
    </xf>
    <xf numFmtId="0" fontId="0" fillId="2" borderId="0" xfId="0" applyFont="1" applyFill="1"/>
    <xf numFmtId="49" fontId="0" fillId="2" borderId="9" xfId="0" applyNumberFormat="1" applyFill="1" applyBorder="1" applyAlignment="1">
      <alignment vertical="center" wrapText="1"/>
    </xf>
    <xf numFmtId="1" fontId="0" fillId="2" borderId="10" xfId="0" applyNumberFormat="1" applyFont="1" applyFill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vertical="top" wrapText="1"/>
    </xf>
    <xf numFmtId="1" fontId="0" fillId="2" borderId="10" xfId="0" applyNumberFormat="1" applyFont="1" applyFill="1" applyBorder="1" applyAlignment="1">
      <alignment horizontal="right" vertical="top"/>
    </xf>
    <xf numFmtId="4" fontId="0" fillId="2" borderId="6" xfId="0" applyNumberFormat="1" applyFont="1" applyFill="1" applyBorder="1" applyAlignment="1">
      <alignment horizontal="center" vertical="top"/>
    </xf>
    <xf numFmtId="4" fontId="0" fillId="2" borderId="7" xfId="0" applyNumberFormat="1" applyFont="1" applyFill="1" applyBorder="1" applyAlignment="1">
      <alignment horizontal="center" vertical="top"/>
    </xf>
    <xf numFmtId="1" fontId="0" fillId="2" borderId="10" xfId="0" applyNumberFormat="1" applyFont="1" applyFill="1" applyBorder="1" applyAlignment="1">
      <alignment horizontal="center" vertical="top"/>
    </xf>
    <xf numFmtId="1" fontId="0" fillId="2" borderId="6" xfId="0" applyNumberFormat="1" applyFont="1" applyFill="1" applyBorder="1" applyAlignment="1">
      <alignment horizontal="center" vertical="top"/>
    </xf>
    <xf numFmtId="3" fontId="0" fillId="2" borderId="10" xfId="0" applyNumberFormat="1" applyFont="1" applyFill="1" applyBorder="1" applyAlignment="1">
      <alignment horizontal="center" vertical="top"/>
    </xf>
    <xf numFmtId="4" fontId="0" fillId="2" borderId="11" xfId="0" applyNumberFormat="1" applyFont="1" applyFill="1" applyBorder="1" applyAlignment="1">
      <alignment horizontal="center" vertical="top"/>
    </xf>
    <xf numFmtId="0" fontId="0" fillId="2" borderId="0" xfId="0" applyFill="1"/>
    <xf numFmtId="49" fontId="0" fillId="0" borderId="9" xfId="0" applyNumberFormat="1" applyBorder="1" applyAlignment="1">
      <alignment vertical="center" wrapText="1"/>
    </xf>
    <xf numFmtId="1" fontId="0" fillId="0" borderId="10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vertical="top" wrapText="1"/>
    </xf>
    <xf numFmtId="4" fontId="0" fillId="0" borderId="6" xfId="0" applyNumberFormat="1" applyFon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1" fontId="0" fillId="0" borderId="10" xfId="0" applyNumberFormat="1" applyFon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4" fontId="0" fillId="0" borderId="7" xfId="0" applyNumberFormat="1" applyFont="1" applyBorder="1" applyAlignment="1">
      <alignment horizontal="center" vertical="top"/>
    </xf>
    <xf numFmtId="3" fontId="0" fillId="0" borderId="10" xfId="0" applyNumberFormat="1" applyFont="1" applyBorder="1" applyAlignment="1">
      <alignment horizontal="center" vertical="top"/>
    </xf>
    <xf numFmtId="4" fontId="0" fillId="0" borderId="11" xfId="0" applyNumberFormat="1" applyFont="1" applyBorder="1" applyAlignment="1">
      <alignment horizontal="center" vertical="top"/>
    </xf>
    <xf numFmtId="49" fontId="0" fillId="0" borderId="9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vertical="top" wrapText="1"/>
    </xf>
    <xf numFmtId="4" fontId="0" fillId="0" borderId="14" xfId="0" applyNumberFormat="1" applyBorder="1" applyAlignment="1">
      <alignment horizontal="center" vertical="top"/>
    </xf>
    <xf numFmtId="1" fontId="0" fillId="0" borderId="15" xfId="0" applyNumberFormat="1" applyFont="1" applyBorder="1" applyAlignment="1">
      <alignment horizontal="center" vertical="top"/>
    </xf>
    <xf numFmtId="1" fontId="0" fillId="0" borderId="16" xfId="0" applyNumberFormat="1" applyFont="1" applyBorder="1" applyAlignment="1">
      <alignment horizontal="center" vertical="top"/>
    </xf>
    <xf numFmtId="4" fontId="0" fillId="0" borderId="14" xfId="0" applyNumberFormat="1" applyFont="1" applyBorder="1" applyAlignment="1">
      <alignment horizontal="center" vertical="top"/>
    </xf>
    <xf numFmtId="3" fontId="0" fillId="0" borderId="15" xfId="0" applyNumberFormat="1" applyFont="1" applyBorder="1" applyAlignment="1">
      <alignment horizontal="center" vertical="top"/>
    </xf>
    <xf numFmtId="4" fontId="0" fillId="0" borderId="16" xfId="0" applyNumberFormat="1" applyFont="1" applyBorder="1" applyAlignment="1">
      <alignment horizontal="center" vertical="top"/>
    </xf>
    <xf numFmtId="4" fontId="0" fillId="0" borderId="17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7"/>
  <sheetViews>
    <sheetView tabSelected="1" zoomScaleNormal="100" workbookViewId="0">
      <selection activeCell="P18" sqref="P18"/>
    </sheetView>
  </sheetViews>
  <sheetFormatPr defaultRowHeight="15" x14ac:dyDescent="0.25"/>
  <cols>
    <col min="1" max="1" width="21.28515625" customWidth="1"/>
    <col min="2" max="2" width="9" style="3" customWidth="1"/>
    <col min="3" max="3" width="11.7109375" style="3" customWidth="1"/>
    <col min="4" max="4" width="8.7109375" bestFit="1" customWidth="1"/>
    <col min="5" max="5" width="11.42578125" style="4" bestFit="1" customWidth="1"/>
    <col min="6" max="6" width="10.42578125" style="3" bestFit="1" customWidth="1"/>
    <col min="7" max="7" width="10.42578125" style="3" customWidth="1"/>
    <col min="8" max="8" width="8.42578125" bestFit="1" customWidth="1"/>
    <col min="9" max="9" width="11.42578125" style="4" bestFit="1" customWidth="1"/>
    <col min="10" max="10" width="10.42578125" style="2" bestFit="1" customWidth="1"/>
    <col min="11" max="11" width="10" style="3" customWidth="1"/>
    <col min="12" max="12" width="7.5703125" customWidth="1"/>
    <col min="13" max="13" width="11.42578125" style="4" bestFit="1" customWidth="1"/>
    <col min="14" max="14" width="12.28515625" style="2" customWidth="1"/>
    <col min="15" max="15" width="12.42578125" bestFit="1" customWidth="1"/>
  </cols>
  <sheetData>
    <row r="2" spans="1:1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.75" thickBot="1" x14ac:dyDescent="0.3">
      <c r="M3" s="5"/>
    </row>
    <row r="4" spans="1:15" s="16" customFormat="1" ht="27.75" customHeight="1" x14ac:dyDescent="0.25">
      <c r="A4" s="6" t="s">
        <v>0</v>
      </c>
      <c r="B4" s="7" t="s">
        <v>1</v>
      </c>
      <c r="C4" s="8"/>
      <c r="D4" s="9"/>
      <c r="E4" s="10"/>
      <c r="F4" s="7" t="s">
        <v>2</v>
      </c>
      <c r="G4" s="8"/>
      <c r="H4" s="9"/>
      <c r="I4" s="10"/>
      <c r="J4" s="11" t="s">
        <v>3</v>
      </c>
      <c r="K4" s="12"/>
      <c r="L4" s="12"/>
      <c r="M4" s="13"/>
      <c r="N4" s="14" t="s">
        <v>4</v>
      </c>
      <c r="O4" s="15" t="s">
        <v>5</v>
      </c>
    </row>
    <row r="5" spans="1:15" ht="53.25" customHeight="1" x14ac:dyDescent="0.25">
      <c r="A5" s="17"/>
      <c r="B5" s="18" t="s">
        <v>6</v>
      </c>
      <c r="C5" s="19" t="s">
        <v>7</v>
      </c>
      <c r="D5" s="20" t="s">
        <v>8</v>
      </c>
      <c r="E5" s="21" t="s">
        <v>9</v>
      </c>
      <c r="F5" s="18" t="s">
        <v>6</v>
      </c>
      <c r="G5" s="19" t="s">
        <v>7</v>
      </c>
      <c r="H5" s="20" t="s">
        <v>8</v>
      </c>
      <c r="I5" s="21" t="s">
        <v>9</v>
      </c>
      <c r="J5" s="22" t="s">
        <v>6</v>
      </c>
      <c r="K5" s="19" t="s">
        <v>7</v>
      </c>
      <c r="L5" s="23" t="s">
        <v>8</v>
      </c>
      <c r="M5" s="24" t="s">
        <v>9</v>
      </c>
      <c r="N5" s="25"/>
      <c r="O5" s="26"/>
    </row>
    <row r="6" spans="1:15" s="38" customFormat="1" ht="45" x14ac:dyDescent="0.25">
      <c r="A6" s="27" t="s">
        <v>10</v>
      </c>
      <c r="B6" s="28">
        <f>B7+B12</f>
        <v>938662</v>
      </c>
      <c r="C6" s="28">
        <f>C7+C12</f>
        <v>899877.54603854392</v>
      </c>
      <c r="D6" s="29"/>
      <c r="E6" s="30">
        <f>E7+E12</f>
        <v>5103622</v>
      </c>
      <c r="F6" s="31">
        <f>F7+F12</f>
        <v>1041704</v>
      </c>
      <c r="G6" s="32">
        <f>G7+G12</f>
        <v>1007298.1296758105</v>
      </c>
      <c r="H6" s="29"/>
      <c r="I6" s="30">
        <f>I7+I12</f>
        <v>5445017</v>
      </c>
      <c r="J6" s="33">
        <f>J7+J12</f>
        <v>1233311</v>
      </c>
      <c r="K6" s="34">
        <f>K7+K12</f>
        <v>1191410.9852830749</v>
      </c>
      <c r="L6" s="35"/>
      <c r="M6" s="36">
        <f>M7+M12</f>
        <v>6611894</v>
      </c>
      <c r="N6" s="37">
        <f>B6+F6+J6</f>
        <v>3213677</v>
      </c>
      <c r="O6" s="37">
        <f>E6+I6+M6</f>
        <v>17160533</v>
      </c>
    </row>
    <row r="7" spans="1:15" s="47" customFormat="1" x14ac:dyDescent="0.25">
      <c r="A7" s="39" t="s">
        <v>11</v>
      </c>
      <c r="B7" s="40">
        <f>B8+B9+B10+B11</f>
        <v>797376</v>
      </c>
      <c r="C7" s="41">
        <f>C8+C9+C10+C11</f>
        <v>759175.54603854392</v>
      </c>
      <c r="D7" s="42"/>
      <c r="E7" s="43">
        <f>E8+E9+E10+E11</f>
        <v>5020276</v>
      </c>
      <c r="F7" s="44">
        <f>F8+F9+F10+F11</f>
        <v>877681</v>
      </c>
      <c r="G7" s="41">
        <f>G8+G9+G10+G11</f>
        <v>843275.12967581046</v>
      </c>
      <c r="H7" s="42"/>
      <c r="I7" s="43">
        <f>I8+I9+I10+I11</f>
        <v>5333479</v>
      </c>
      <c r="J7" s="45">
        <f>J8+J9+J10+J11</f>
        <v>918298</v>
      </c>
      <c r="K7" s="41">
        <f>K8+K9+K10+K11</f>
        <v>877128.98528307502</v>
      </c>
      <c r="L7" s="46"/>
      <c r="M7" s="42">
        <f>M8+M9+M10+M11</f>
        <v>6340379</v>
      </c>
      <c r="N7" s="37">
        <f>N8+N9+N10+N11</f>
        <v>2593355</v>
      </c>
      <c r="O7" s="37">
        <f>O8+O9+O10+O11</f>
        <v>16694134</v>
      </c>
    </row>
    <row r="8" spans="1:15" s="38" customFormat="1" ht="75" x14ac:dyDescent="0.25">
      <c r="A8" s="48" t="s">
        <v>12</v>
      </c>
      <c r="B8" s="49">
        <v>412751</v>
      </c>
      <c r="C8" s="50">
        <v>412751</v>
      </c>
      <c r="D8" s="51">
        <v>6.16</v>
      </c>
      <c r="E8" s="52">
        <v>2810813</v>
      </c>
      <c r="F8" s="53">
        <v>456998</v>
      </c>
      <c r="G8" s="50">
        <v>456998</v>
      </c>
      <c r="H8" s="51">
        <v>6.16</v>
      </c>
      <c r="I8" s="54">
        <v>2997918</v>
      </c>
      <c r="J8" s="55">
        <v>503114</v>
      </c>
      <c r="K8" s="50">
        <v>503114</v>
      </c>
      <c r="L8" s="51">
        <v>7.39</v>
      </c>
      <c r="M8" s="56">
        <v>3670065</v>
      </c>
      <c r="N8" s="37">
        <f t="shared" ref="N7:N16" si="0">B8+F8+J8</f>
        <v>1372863</v>
      </c>
      <c r="O8" s="37">
        <f t="shared" ref="O7:O16" si="1">E8+I8+M8</f>
        <v>9478796</v>
      </c>
    </row>
    <row r="9" spans="1:15" s="65" customFormat="1" x14ac:dyDescent="0.25">
      <c r="A9" s="57" t="s">
        <v>13</v>
      </c>
      <c r="B9" s="58">
        <v>194936</v>
      </c>
      <c r="C9" s="50">
        <f t="shared" ref="C9:C10" si="2">E9/D9</f>
        <v>194935.54603854389</v>
      </c>
      <c r="D9" s="59">
        <v>4.67</v>
      </c>
      <c r="E9" s="60">
        <v>910349</v>
      </c>
      <c r="F9" s="61">
        <v>228829</v>
      </c>
      <c r="G9" s="62">
        <v>228829</v>
      </c>
      <c r="H9" s="59">
        <v>4.67</v>
      </c>
      <c r="I9" s="60">
        <v>1072827</v>
      </c>
      <c r="J9" s="63">
        <v>214298</v>
      </c>
      <c r="K9" s="62">
        <f>M9/L9</f>
        <v>214297.67857142858</v>
      </c>
      <c r="L9" s="59">
        <v>5.6</v>
      </c>
      <c r="M9" s="64">
        <v>1200067</v>
      </c>
      <c r="N9" s="37">
        <f t="shared" si="0"/>
        <v>638063</v>
      </c>
      <c r="O9" s="37">
        <f t="shared" si="1"/>
        <v>3183243</v>
      </c>
    </row>
    <row r="10" spans="1:15" s="65" customFormat="1" ht="30" x14ac:dyDescent="0.25">
      <c r="A10" s="57" t="s">
        <v>14</v>
      </c>
      <c r="B10" s="58">
        <f>E10/D10</f>
        <v>0</v>
      </c>
      <c r="C10" s="50">
        <f t="shared" si="2"/>
        <v>0</v>
      </c>
      <c r="D10" s="59">
        <v>1.77</v>
      </c>
      <c r="E10" s="60">
        <v>0</v>
      </c>
      <c r="F10" s="61">
        <f>I10/H10</f>
        <v>0</v>
      </c>
      <c r="G10" s="62">
        <f>I10/H10</f>
        <v>0</v>
      </c>
      <c r="H10" s="59">
        <v>1.77</v>
      </c>
      <c r="I10" s="60">
        <v>0</v>
      </c>
      <c r="J10" s="63">
        <v>8831</v>
      </c>
      <c r="K10" s="62">
        <f>M10/L10</f>
        <v>8831.132075471698</v>
      </c>
      <c r="L10" s="59">
        <v>2.12</v>
      </c>
      <c r="M10" s="64">
        <v>18722</v>
      </c>
      <c r="N10" s="37">
        <f t="shared" si="0"/>
        <v>8831</v>
      </c>
      <c r="O10" s="37">
        <f t="shared" si="1"/>
        <v>18722</v>
      </c>
    </row>
    <row r="11" spans="1:15" s="65" customFormat="1" x14ac:dyDescent="0.25">
      <c r="A11" s="57" t="s">
        <v>15</v>
      </c>
      <c r="B11" s="58">
        <v>189689</v>
      </c>
      <c r="C11" s="50">
        <v>151489</v>
      </c>
      <c r="D11" s="59">
        <v>8.02</v>
      </c>
      <c r="E11" s="60">
        <v>1299114</v>
      </c>
      <c r="F11" s="61">
        <v>191854</v>
      </c>
      <c r="G11" s="62">
        <f>I11/H11</f>
        <v>157448.12967581049</v>
      </c>
      <c r="H11" s="59">
        <v>8.02</v>
      </c>
      <c r="I11" s="60">
        <v>1262734</v>
      </c>
      <c r="J11" s="63">
        <v>192055</v>
      </c>
      <c r="K11" s="62">
        <f>M11/L11</f>
        <v>150886.17463617466</v>
      </c>
      <c r="L11" s="59">
        <v>9.6199999999999992</v>
      </c>
      <c r="M11" s="64">
        <v>1451525</v>
      </c>
      <c r="N11" s="37">
        <f t="shared" si="0"/>
        <v>573598</v>
      </c>
      <c r="O11" s="37">
        <f t="shared" si="1"/>
        <v>4013373</v>
      </c>
    </row>
    <row r="12" spans="1:15" s="47" customFormat="1" ht="30" x14ac:dyDescent="0.25">
      <c r="A12" s="39" t="s">
        <v>16</v>
      </c>
      <c r="B12" s="40">
        <f>B13+B14+B15+B16</f>
        <v>141286</v>
      </c>
      <c r="C12" s="41">
        <f>C13+C14+C15+C16</f>
        <v>140702</v>
      </c>
      <c r="D12" s="46"/>
      <c r="E12" s="43">
        <f>E13+E14+E15+E16</f>
        <v>83346</v>
      </c>
      <c r="F12" s="44">
        <f>F13+F14+F15+F16</f>
        <v>164023</v>
      </c>
      <c r="G12" s="41">
        <f>G13+G14+G15+G16</f>
        <v>164023</v>
      </c>
      <c r="H12" s="46"/>
      <c r="I12" s="43">
        <f>I13+I14+I15+I16</f>
        <v>111538</v>
      </c>
      <c r="J12" s="45">
        <f>J13+J14+J15+J16</f>
        <v>315013</v>
      </c>
      <c r="K12" s="41">
        <f>K13+K14+K15+K16</f>
        <v>314282</v>
      </c>
      <c r="L12" s="46"/>
      <c r="M12" s="42">
        <f>M13+M14+M15+M16</f>
        <v>271515</v>
      </c>
      <c r="N12" s="37">
        <f>N13++N15+N16</f>
        <v>620322</v>
      </c>
      <c r="O12" s="37">
        <f>O13+O14+O15+O16</f>
        <v>466399</v>
      </c>
    </row>
    <row r="13" spans="1:15" s="16" customFormat="1" ht="75" x14ac:dyDescent="0.25">
      <c r="A13" s="66" t="s">
        <v>12</v>
      </c>
      <c r="B13" s="67">
        <v>14959</v>
      </c>
      <c r="C13" s="68">
        <v>14959</v>
      </c>
      <c r="D13" s="69">
        <v>2.4300000000000002</v>
      </c>
      <c r="E13" s="70">
        <v>0</v>
      </c>
      <c r="F13" s="71">
        <v>0</v>
      </c>
      <c r="G13" s="68"/>
      <c r="H13" s="69">
        <v>2.4300000000000002</v>
      </c>
      <c r="I13" s="72">
        <v>0</v>
      </c>
      <c r="J13" s="73">
        <v>4110</v>
      </c>
      <c r="K13" s="68">
        <v>4110</v>
      </c>
      <c r="L13" s="69">
        <v>2.92</v>
      </c>
      <c r="M13" s="74">
        <v>6001</v>
      </c>
      <c r="N13" s="37">
        <f t="shared" si="0"/>
        <v>19069</v>
      </c>
      <c r="O13" s="37">
        <f t="shared" si="1"/>
        <v>6001</v>
      </c>
    </row>
    <row r="14" spans="1:15" x14ac:dyDescent="0.25">
      <c r="A14" s="75" t="s">
        <v>13</v>
      </c>
      <c r="B14" s="67">
        <f>E14/D14</f>
        <v>0</v>
      </c>
      <c r="C14" s="68">
        <f t="shared" ref="C14" si="3">E14/D14</f>
        <v>0</v>
      </c>
      <c r="D14" s="76">
        <v>1.87</v>
      </c>
      <c r="E14" s="77">
        <v>0</v>
      </c>
      <c r="F14" s="78">
        <v>0</v>
      </c>
      <c r="G14" s="79">
        <f>I14/H14</f>
        <v>0</v>
      </c>
      <c r="H14" s="76">
        <v>1.87</v>
      </c>
      <c r="I14" s="80">
        <v>0</v>
      </c>
      <c r="J14" s="81">
        <v>0</v>
      </c>
      <c r="K14" s="79">
        <f>M14/L14</f>
        <v>0</v>
      </c>
      <c r="L14" s="76">
        <v>2.2400000000000002</v>
      </c>
      <c r="M14" s="82">
        <v>0</v>
      </c>
      <c r="N14" s="37">
        <f t="shared" si="0"/>
        <v>0</v>
      </c>
      <c r="O14" s="37">
        <f t="shared" si="1"/>
        <v>0</v>
      </c>
    </row>
    <row r="15" spans="1:15" s="16" customFormat="1" ht="30" x14ac:dyDescent="0.25">
      <c r="A15" s="83" t="s">
        <v>14</v>
      </c>
      <c r="B15" s="67">
        <v>122565</v>
      </c>
      <c r="C15" s="68">
        <v>122565</v>
      </c>
      <c r="D15" s="69">
        <v>0.68</v>
      </c>
      <c r="E15" s="70">
        <v>83346</v>
      </c>
      <c r="F15" s="71">
        <v>164023</v>
      </c>
      <c r="G15" s="68">
        <v>164023</v>
      </c>
      <c r="H15" s="69">
        <v>0.68</v>
      </c>
      <c r="I15" s="72">
        <v>111538</v>
      </c>
      <c r="J15" s="73">
        <v>307045</v>
      </c>
      <c r="K15" s="68">
        <v>307045</v>
      </c>
      <c r="L15" s="69">
        <v>0.82</v>
      </c>
      <c r="M15" s="74">
        <v>251776</v>
      </c>
      <c r="N15" s="37">
        <f t="shared" si="0"/>
        <v>593633</v>
      </c>
      <c r="O15" s="37">
        <f t="shared" si="1"/>
        <v>446660</v>
      </c>
    </row>
    <row r="16" spans="1:15" ht="15.75" thickBot="1" x14ac:dyDescent="0.3">
      <c r="A16" s="84" t="s">
        <v>15</v>
      </c>
      <c r="B16" s="67">
        <v>3762</v>
      </c>
      <c r="C16" s="68">
        <v>3178</v>
      </c>
      <c r="D16" s="76">
        <v>2.34</v>
      </c>
      <c r="E16" s="85">
        <v>0</v>
      </c>
      <c r="F16" s="86">
        <f>I16/H16</f>
        <v>0</v>
      </c>
      <c r="G16" s="87">
        <f>I16/H16</f>
        <v>0</v>
      </c>
      <c r="H16" s="76">
        <v>2.34</v>
      </c>
      <c r="I16" s="88">
        <v>0</v>
      </c>
      <c r="J16" s="89">
        <v>3858</v>
      </c>
      <c r="K16" s="87">
        <v>3127</v>
      </c>
      <c r="L16" s="90">
        <v>3.79</v>
      </c>
      <c r="M16" s="91">
        <v>13738</v>
      </c>
      <c r="N16" s="37">
        <f t="shared" si="0"/>
        <v>7620</v>
      </c>
      <c r="O16" s="37">
        <f t="shared" si="1"/>
        <v>13738</v>
      </c>
    </row>
    <row r="17" spans="15:15" x14ac:dyDescent="0.25">
      <c r="O17" s="2"/>
    </row>
  </sheetData>
  <mergeCells count="7">
    <mergeCell ref="N4:N5"/>
    <mergeCell ref="O4:O5"/>
    <mergeCell ref="A2:M2"/>
    <mergeCell ref="A4:A5"/>
    <mergeCell ref="B4:D4"/>
    <mergeCell ref="F4:H4"/>
    <mergeCell ref="J4:L4"/>
  </mergeCells>
  <pageMargins left="0.25" right="0.2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2022-05-20T13:04:22Z</cp:lastPrinted>
  <dcterms:created xsi:type="dcterms:W3CDTF">2022-05-20T12:48:27Z</dcterms:created>
  <dcterms:modified xsi:type="dcterms:W3CDTF">2022-05-20T13:04:56Z</dcterms:modified>
</cp:coreProperties>
</file>